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8680" yWindow="-120" windowWidth="29040" windowHeight="15840"/>
  </bookViews>
  <sheets>
    <sheet name="5a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N34" i="1"/>
  <c r="N35" i="1"/>
  <c r="N36" i="1"/>
  <c r="N37" i="1"/>
  <c r="N38" i="1"/>
  <c r="N39" i="1"/>
  <c r="N40" i="1"/>
  <c r="N41" i="1"/>
  <c r="N42" i="1"/>
  <c r="N43" i="1"/>
  <c r="M43" i="1"/>
  <c r="L43" i="1"/>
  <c r="K43" i="1"/>
  <c r="J43" i="1"/>
  <c r="I43" i="1"/>
  <c r="H43" i="1"/>
  <c r="G43" i="1"/>
  <c r="F43" i="1"/>
  <c r="E43" i="1"/>
  <c r="D43" i="1"/>
  <c r="C43" i="1"/>
  <c r="C28" i="1"/>
  <c r="D28" i="1"/>
  <c r="E28" i="1"/>
  <c r="F28" i="1"/>
  <c r="G28" i="1"/>
  <c r="H28" i="1"/>
  <c r="I28" i="1"/>
  <c r="J28" i="1"/>
  <c r="K28" i="1"/>
  <c r="L28" i="1"/>
  <c r="M28" i="1"/>
  <c r="N28" i="1"/>
  <c r="C27" i="1"/>
  <c r="D27" i="1"/>
  <c r="E27" i="1"/>
  <c r="F27" i="1"/>
  <c r="G27" i="1"/>
  <c r="H27" i="1"/>
  <c r="I27" i="1"/>
  <c r="J27" i="1"/>
  <c r="K27" i="1"/>
  <c r="L27" i="1"/>
  <c r="M27" i="1"/>
  <c r="N27" i="1"/>
  <c r="C26" i="1"/>
  <c r="D26" i="1"/>
  <c r="E26" i="1"/>
  <c r="F26" i="1"/>
  <c r="G26" i="1"/>
  <c r="H26" i="1"/>
  <c r="I26" i="1"/>
  <c r="J26" i="1"/>
  <c r="K26" i="1"/>
  <c r="L26" i="1"/>
  <c r="M26" i="1"/>
  <c r="N26" i="1"/>
  <c r="C25" i="1"/>
  <c r="D25" i="1"/>
  <c r="E25" i="1"/>
  <c r="F25" i="1"/>
  <c r="G25" i="1"/>
  <c r="H25" i="1"/>
  <c r="I25" i="1"/>
  <c r="J25" i="1"/>
  <c r="K25" i="1"/>
  <c r="L25" i="1"/>
  <c r="M25" i="1"/>
  <c r="N25" i="1"/>
  <c r="C24" i="1"/>
  <c r="D24" i="1"/>
  <c r="E24" i="1"/>
  <c r="F24" i="1"/>
  <c r="G24" i="1"/>
  <c r="H24" i="1"/>
  <c r="I24" i="1"/>
  <c r="J24" i="1"/>
  <c r="K24" i="1"/>
  <c r="L24" i="1"/>
  <c r="M24" i="1"/>
  <c r="N24" i="1"/>
  <c r="C23" i="1"/>
  <c r="D23" i="1"/>
  <c r="E23" i="1"/>
  <c r="F23" i="1"/>
  <c r="G23" i="1"/>
  <c r="H23" i="1"/>
  <c r="I23" i="1"/>
  <c r="J23" i="1"/>
  <c r="K23" i="1"/>
  <c r="L23" i="1"/>
  <c r="M23" i="1"/>
  <c r="N23" i="1"/>
  <c r="C22" i="1"/>
  <c r="D22" i="1"/>
  <c r="E22" i="1"/>
  <c r="F22" i="1"/>
  <c r="G22" i="1"/>
  <c r="H22" i="1"/>
  <c r="I22" i="1"/>
  <c r="J22" i="1"/>
  <c r="K22" i="1"/>
  <c r="L22" i="1"/>
  <c r="M22" i="1"/>
  <c r="N22" i="1"/>
  <c r="C21" i="1"/>
  <c r="D21" i="1"/>
  <c r="E21" i="1"/>
  <c r="F21" i="1"/>
  <c r="G21" i="1"/>
  <c r="H21" i="1"/>
  <c r="I21" i="1"/>
  <c r="J21" i="1"/>
  <c r="K7" i="1"/>
  <c r="K21" i="1"/>
  <c r="L21" i="1"/>
  <c r="M21" i="1"/>
  <c r="N21" i="1"/>
  <c r="C20" i="1"/>
  <c r="D20" i="1"/>
  <c r="E20" i="1"/>
  <c r="F20" i="1"/>
  <c r="G20" i="1"/>
  <c r="H20" i="1"/>
  <c r="I20" i="1"/>
  <c r="J6" i="1"/>
  <c r="J20" i="1"/>
  <c r="K6" i="1"/>
  <c r="K20" i="1"/>
  <c r="L6" i="1"/>
  <c r="L20" i="1"/>
  <c r="M20" i="1"/>
  <c r="N20" i="1"/>
  <c r="C19" i="1"/>
  <c r="D19" i="1"/>
  <c r="E19" i="1"/>
  <c r="F19" i="1"/>
  <c r="G19" i="1"/>
  <c r="H19" i="1"/>
  <c r="I19" i="1"/>
  <c r="J5" i="1"/>
  <c r="J19" i="1"/>
  <c r="K5" i="1"/>
  <c r="K19" i="1"/>
  <c r="L5" i="1"/>
  <c r="L19" i="1"/>
  <c r="M19" i="1"/>
  <c r="N19" i="1"/>
  <c r="N5" i="1"/>
  <c r="N14" i="1"/>
  <c r="N13" i="1"/>
  <c r="N12" i="1"/>
  <c r="N11" i="1"/>
  <c r="N10" i="1"/>
  <c r="N9" i="1"/>
  <c r="N8" i="1"/>
  <c r="N6" i="1"/>
  <c r="N7" i="1"/>
  <c r="N15" i="1"/>
  <c r="M15" i="1"/>
  <c r="L15" i="1"/>
  <c r="K15" i="1"/>
  <c r="J15" i="1"/>
  <c r="I15" i="1"/>
  <c r="H15" i="1"/>
  <c r="G15" i="1"/>
  <c r="F15" i="1"/>
  <c r="E15" i="1"/>
  <c r="D15" i="1"/>
  <c r="C15" i="1"/>
  <c r="C29" i="1"/>
  <c r="D29" i="1"/>
  <c r="E29" i="1"/>
  <c r="G29" i="1"/>
  <c r="F29" i="1"/>
  <c r="M29" i="1"/>
  <c r="I29" i="1"/>
  <c r="H29" i="1"/>
  <c r="J29" i="1"/>
  <c r="K29" i="1"/>
  <c r="L29" i="1"/>
  <c r="N29" i="1"/>
</calcChain>
</file>

<file path=xl/sharedStrings.xml><?xml version="1.0" encoding="utf-8"?>
<sst xmlns="http://schemas.openxmlformats.org/spreadsheetml/2006/main" count="45" uniqueCount="17">
  <si>
    <t>Financial Year</t>
  </si>
  <si>
    <t>Pokie Credit Rewards</t>
  </si>
  <si>
    <t>Mail Outs (Bonus Pokie Offer)</t>
  </si>
  <si>
    <t>Pokie Credits (Matchplay)</t>
  </si>
  <si>
    <t>Random Riches (Carded Lucky Rewards)</t>
  </si>
  <si>
    <t xml:space="preserve">Jackpot Payments </t>
  </si>
  <si>
    <t xml:space="preserve">Consolation </t>
  </si>
  <si>
    <t>Pokie Credit Tickets</t>
  </si>
  <si>
    <t>Dining/F&amp;B Rewards</t>
  </si>
  <si>
    <t>Hotel Rewards</t>
  </si>
  <si>
    <t>Parking Rewards</t>
  </si>
  <si>
    <t>Unexplained - Under Investigation</t>
  </si>
  <si>
    <t>Total Bonusing per GGR</t>
  </si>
  <si>
    <t>Total</t>
  </si>
  <si>
    <t>Category</t>
  </si>
  <si>
    <t>Variance to Deductions to GGR - Annexure 3</t>
  </si>
  <si>
    <t>Annexure 2 - Total expense relating to each Promotion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</si>
</sst>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rgb="FF332B0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2B0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332B0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6" fontId="3" fillId="2" borderId="2" xfId="0" applyNumberFormat="1" applyFont="1" applyFill="1" applyBorder="1" applyAlignment="1">
      <alignment horizontal="right" vertical="center"/>
    </xf>
    <xf numFmtId="6" fontId="4" fillId="2" borderId="2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/>
    </xf>
    <xf numFmtId="6" fontId="3" fillId="2" borderId="6" xfId="0" applyNumberFormat="1" applyFont="1" applyFill="1" applyBorder="1" applyAlignment="1">
      <alignment horizontal="right" vertical="center"/>
    </xf>
    <xf numFmtId="6" fontId="4" fillId="2" borderId="6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/>
    </xf>
    <xf numFmtId="6" fontId="4" fillId="3" borderId="4" xfId="0" applyNumberFormat="1" applyFont="1" applyFill="1" applyBorder="1" applyAlignment="1">
      <alignment horizontal="right" vertical="center"/>
    </xf>
    <xf numFmtId="6" fontId="4" fillId="4" borderId="4" xfId="0" applyNumberFormat="1" applyFont="1" applyFill="1" applyBorder="1" applyAlignment="1">
      <alignment horizontal="right" vertical="center"/>
    </xf>
    <xf numFmtId="6" fontId="4" fillId="5" borderId="4" xfId="0" applyNumberFormat="1" applyFont="1" applyFill="1" applyBorder="1" applyAlignment="1">
      <alignment horizontal="right" vertical="center"/>
    </xf>
    <xf numFmtId="6" fontId="4" fillId="6" borderId="4" xfId="0" applyNumberFormat="1" applyFont="1" applyFill="1" applyBorder="1" applyAlignment="1">
      <alignment horizontal="right" vertical="center"/>
    </xf>
    <xf numFmtId="6" fontId="4" fillId="7" borderId="4" xfId="0" applyNumberFormat="1" applyFont="1" applyFill="1" applyBorder="1" applyAlignment="1">
      <alignment horizontal="right" vertical="center"/>
    </xf>
    <xf numFmtId="6" fontId="4" fillId="8" borderId="4" xfId="0" applyNumberFormat="1" applyFont="1" applyFill="1" applyBorder="1" applyAlignment="1">
      <alignment horizontal="right" vertical="center"/>
    </xf>
    <xf numFmtId="6" fontId="4" fillId="2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6" fontId="4" fillId="9" borderId="4" xfId="0" applyNumberFormat="1" applyFont="1" applyFill="1" applyBorder="1" applyAlignment="1">
      <alignment horizontal="right" vertical="center"/>
    </xf>
    <xf numFmtId="6" fontId="4" fillId="10" borderId="4" xfId="0" applyNumberFormat="1" applyFont="1" applyFill="1" applyBorder="1" applyAlignment="1">
      <alignment horizontal="right" vertical="center"/>
    </xf>
    <xf numFmtId="6" fontId="3" fillId="11" borderId="2" xfId="0" applyNumberFormat="1" applyFont="1" applyFill="1" applyBorder="1" applyAlignment="1">
      <alignment horizontal="right" vertical="center"/>
    </xf>
    <xf numFmtId="6" fontId="3" fillId="11" borderId="6" xfId="0" applyNumberFormat="1" applyFont="1" applyFill="1" applyBorder="1" applyAlignment="1">
      <alignment horizontal="right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99FF"/>
      <color rgb="FF99CCFF"/>
      <color rgb="FF99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oyal%20Commission/RFS%20-%20021/Copy%20of%20210629%20-%20Loyalty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C8">
            <v>8534763.9545454532</v>
          </cell>
          <cell r="D8">
            <v>917856.54724339175</v>
          </cell>
          <cell r="E8">
            <v>1464774.3785635487</v>
          </cell>
        </row>
        <row r="9">
          <cell r="C9">
            <v>8825765.3181818184</v>
          </cell>
          <cell r="D9">
            <v>971319.17048934952</v>
          </cell>
          <cell r="E9">
            <v>1374072.1316510837</v>
          </cell>
        </row>
        <row r="10">
          <cell r="D10">
            <v>1536897.3512785251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5"/>
  <sheetViews>
    <sheetView showGridLines="0" tabSelected="1" zoomScale="110" zoomScaleNormal="110" workbookViewId="0">
      <selection activeCell="C45" sqref="C45"/>
    </sheetView>
  </sheetViews>
  <sheetFormatPr defaultRowHeight="11.25" outlineLevelRow="1" x14ac:dyDescent="0.2"/>
  <cols>
    <col min="1" max="1" width="3.42578125" style="1" customWidth="1"/>
    <col min="2" max="2" width="9.28515625" style="1" customWidth="1"/>
    <col min="3" max="14" width="12.28515625" style="1" customWidth="1"/>
    <col min="15" max="16384" width="9.140625" style="1"/>
  </cols>
  <sheetData>
    <row r="2" spans="2:16" ht="12.75" x14ac:dyDescent="0.2">
      <c r="B2" s="27" t="s">
        <v>16</v>
      </c>
    </row>
    <row r="3" spans="2:16" ht="12" thickBot="1" x14ac:dyDescent="0.25">
      <c r="B3" s="1" t="s">
        <v>14</v>
      </c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8</v>
      </c>
      <c r="L3" s="22">
        <v>8</v>
      </c>
    </row>
    <row r="4" spans="2:16" ht="34.5" thickBot="1" x14ac:dyDescent="0.25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5" t="s">
        <v>11</v>
      </c>
      <c r="N4" s="6" t="s">
        <v>12</v>
      </c>
      <c r="O4" s="7"/>
      <c r="P4" s="7"/>
    </row>
    <row r="5" spans="2:16" x14ac:dyDescent="0.2">
      <c r="B5" s="8">
        <v>2012</v>
      </c>
      <c r="C5" s="9">
        <v>30525771.18</v>
      </c>
      <c r="D5" s="9">
        <v>1164440.1599999999</v>
      </c>
      <c r="E5" s="9">
        <v>29672895.02</v>
      </c>
      <c r="F5" s="9">
        <v>0</v>
      </c>
      <c r="G5" s="9">
        <v>142063.82</v>
      </c>
      <c r="H5" s="9">
        <v>47633.25</v>
      </c>
      <c r="I5" s="9">
        <v>33550</v>
      </c>
      <c r="J5" s="25">
        <f>+[1]Sheet1!$C$8</f>
        <v>8534763.9545454532</v>
      </c>
      <c r="K5" s="25">
        <f>+[1]Sheet1!$D$8</f>
        <v>917856.54724339175</v>
      </c>
      <c r="L5" s="25">
        <f>+[1]Sheet1!$E$8</f>
        <v>1464774.3785635487</v>
      </c>
      <c r="M5" s="9">
        <v>95338.759999997914</v>
      </c>
      <c r="N5" s="10">
        <f>SUM(C5:M5)</f>
        <v>72599087.070352376</v>
      </c>
    </row>
    <row r="6" spans="2:16" x14ac:dyDescent="0.2">
      <c r="B6" s="11">
        <v>2013</v>
      </c>
      <c r="C6" s="12">
        <v>25502411.18</v>
      </c>
      <c r="D6" s="12">
        <v>1287695.49</v>
      </c>
      <c r="E6" s="12">
        <v>34314909.68</v>
      </c>
      <c r="F6" s="12">
        <v>0</v>
      </c>
      <c r="G6" s="12">
        <v>229925.7</v>
      </c>
      <c r="H6" s="12">
        <v>80.25</v>
      </c>
      <c r="I6" s="12">
        <v>150.01</v>
      </c>
      <c r="J6" s="26">
        <f>+[1]Sheet1!$C$9</f>
        <v>8825765.3181818184</v>
      </c>
      <c r="K6" s="26">
        <f>+[1]Sheet1!$D$9</f>
        <v>971319.17048934952</v>
      </c>
      <c r="L6" s="26">
        <f>+[1]Sheet1!$E$9</f>
        <v>1374072.1316510837</v>
      </c>
      <c r="M6" s="12">
        <v>46719.014407017268</v>
      </c>
      <c r="N6" s="13">
        <f t="shared" ref="N6:N14" si="0">SUM(C6:M6)</f>
        <v>72553047.944729283</v>
      </c>
    </row>
    <row r="7" spans="2:16" x14ac:dyDescent="0.2">
      <c r="B7" s="11">
        <v>2014</v>
      </c>
      <c r="C7" s="12">
        <v>25406589.210000001</v>
      </c>
      <c r="D7" s="12">
        <v>2695798.22</v>
      </c>
      <c r="E7" s="12">
        <v>42931442.539999999</v>
      </c>
      <c r="F7" s="12">
        <v>0</v>
      </c>
      <c r="G7" s="12">
        <v>75705.320000000007</v>
      </c>
      <c r="H7" s="12">
        <v>25.06</v>
      </c>
      <c r="I7" s="12">
        <v>125</v>
      </c>
      <c r="J7" s="12">
        <v>8340964.7013360001</v>
      </c>
      <c r="K7" s="26">
        <f>+[1]Sheet1!$D$10</f>
        <v>1536897.3512785251</v>
      </c>
      <c r="L7" s="12">
        <v>1583578.353079</v>
      </c>
      <c r="M7" s="12">
        <v>525689.35831299797</v>
      </c>
      <c r="N7" s="13">
        <f t="shared" si="0"/>
        <v>83096815.114006519</v>
      </c>
    </row>
    <row r="8" spans="2:16" x14ac:dyDescent="0.2">
      <c r="B8" s="11">
        <v>2015</v>
      </c>
      <c r="C8" s="12">
        <v>26736560.610000003</v>
      </c>
      <c r="D8" s="12">
        <v>2786091.99</v>
      </c>
      <c r="E8" s="12">
        <v>46673597.289999999</v>
      </c>
      <c r="F8" s="12">
        <v>0</v>
      </c>
      <c r="G8" s="12">
        <v>376000.34</v>
      </c>
      <c r="H8" s="12">
        <v>2.5499999999999998</v>
      </c>
      <c r="I8" s="12">
        <v>1094260</v>
      </c>
      <c r="J8" s="12">
        <v>8783508.084361</v>
      </c>
      <c r="K8" s="12">
        <v>2084210.5</v>
      </c>
      <c r="L8" s="12">
        <v>1736001.9987919999</v>
      </c>
      <c r="M8" s="12">
        <v>318078.89684700221</v>
      </c>
      <c r="N8" s="13">
        <f t="shared" si="0"/>
        <v>90588312.25999999</v>
      </c>
    </row>
    <row r="9" spans="2:16" x14ac:dyDescent="0.2">
      <c r="B9" s="11">
        <v>2016</v>
      </c>
      <c r="C9" s="12">
        <v>25956500.859999999</v>
      </c>
      <c r="D9" s="12">
        <v>2985649.78</v>
      </c>
      <c r="E9" s="12">
        <v>45995690.539999999</v>
      </c>
      <c r="F9" s="12">
        <v>0</v>
      </c>
      <c r="G9" s="12">
        <v>1464424.15</v>
      </c>
      <c r="H9" s="12">
        <v>455429.75</v>
      </c>
      <c r="I9" s="12">
        <v>863121</v>
      </c>
      <c r="J9" s="12">
        <v>8894715.4003599994</v>
      </c>
      <c r="K9" s="12">
        <v>2159513.44</v>
      </c>
      <c r="L9" s="12">
        <v>1570040.52</v>
      </c>
      <c r="M9" s="12">
        <v>443064.28964000754</v>
      </c>
      <c r="N9" s="13">
        <f t="shared" si="0"/>
        <v>90788149.730000019</v>
      </c>
    </row>
    <row r="10" spans="2:16" x14ac:dyDescent="0.2">
      <c r="B10" s="11">
        <v>2017</v>
      </c>
      <c r="C10" s="12">
        <v>23675544.199999999</v>
      </c>
      <c r="D10" s="12">
        <v>2552947.17</v>
      </c>
      <c r="E10" s="12">
        <v>52265557.539999999</v>
      </c>
      <c r="F10" s="12">
        <v>272273.09000000003</v>
      </c>
      <c r="G10" s="12">
        <v>1504659.17</v>
      </c>
      <c r="H10" s="12">
        <v>1019787.49</v>
      </c>
      <c r="I10" s="12">
        <v>788075</v>
      </c>
      <c r="J10" s="12">
        <v>8296928.216298</v>
      </c>
      <c r="K10" s="12">
        <v>1388095</v>
      </c>
      <c r="L10" s="12">
        <v>1535895.5999999999</v>
      </c>
      <c r="M10" s="12">
        <v>292183.05370200239</v>
      </c>
      <c r="N10" s="13">
        <f t="shared" si="0"/>
        <v>93591945.529999986</v>
      </c>
    </row>
    <row r="11" spans="2:16" x14ac:dyDescent="0.2">
      <c r="B11" s="11">
        <v>2018</v>
      </c>
      <c r="C11" s="12">
        <v>23406932.77</v>
      </c>
      <c r="D11" s="12">
        <v>1427485</v>
      </c>
      <c r="E11" s="12">
        <v>51929701.829999998</v>
      </c>
      <c r="F11" s="12">
        <v>2737767.79</v>
      </c>
      <c r="G11" s="12">
        <v>1176514.08</v>
      </c>
      <c r="H11" s="12">
        <v>623102.80000000005</v>
      </c>
      <c r="I11" s="12">
        <v>651875</v>
      </c>
      <c r="J11" s="12">
        <v>8807956.3556540012</v>
      </c>
      <c r="K11" s="12">
        <v>1871801.6500000001</v>
      </c>
      <c r="L11" s="12">
        <v>1081234.1000000001</v>
      </c>
      <c r="M11" s="12">
        <v>255281.90434598178</v>
      </c>
      <c r="N11" s="13">
        <f t="shared" si="0"/>
        <v>93969653.279999971</v>
      </c>
    </row>
    <row r="12" spans="2:16" x14ac:dyDescent="0.2">
      <c r="B12" s="11">
        <v>2019</v>
      </c>
      <c r="C12" s="12">
        <v>23399562.489999998</v>
      </c>
      <c r="D12" s="12">
        <v>1125731.94</v>
      </c>
      <c r="E12" s="12">
        <v>47654274.560000002</v>
      </c>
      <c r="F12" s="12">
        <v>2911867.49</v>
      </c>
      <c r="G12" s="12">
        <v>418367.21</v>
      </c>
      <c r="H12" s="12">
        <v>336255.65</v>
      </c>
      <c r="I12" s="12">
        <v>549025</v>
      </c>
      <c r="J12" s="12">
        <v>9814018.5779170003</v>
      </c>
      <c r="K12" s="12">
        <v>1622207.6199999999</v>
      </c>
      <c r="L12" s="12">
        <v>1358706.52</v>
      </c>
      <c r="M12" s="12">
        <v>64246.002083014697</v>
      </c>
      <c r="N12" s="13">
        <f t="shared" si="0"/>
        <v>89254263.060000017</v>
      </c>
    </row>
    <row r="13" spans="2:16" x14ac:dyDescent="0.2">
      <c r="B13" s="11">
        <v>2020</v>
      </c>
      <c r="C13" s="12">
        <v>15874211.859999999</v>
      </c>
      <c r="D13" s="12">
        <v>805340.31</v>
      </c>
      <c r="E13" s="12">
        <v>37828092.520000003</v>
      </c>
      <c r="F13" s="12">
        <v>2010621.48</v>
      </c>
      <c r="G13" s="12">
        <v>886446.19</v>
      </c>
      <c r="H13" s="12">
        <v>181029.75</v>
      </c>
      <c r="I13" s="12">
        <v>418582</v>
      </c>
      <c r="J13" s="12">
        <v>6787343.6275880001</v>
      </c>
      <c r="K13" s="12">
        <v>1192466.1000000001</v>
      </c>
      <c r="L13" s="12">
        <v>700278.54</v>
      </c>
      <c r="M13" s="12">
        <v>83001.392412001267</v>
      </c>
      <c r="N13" s="13">
        <f t="shared" si="0"/>
        <v>66767413.770000003</v>
      </c>
    </row>
    <row r="14" spans="2:16" ht="12" thickBot="1" x14ac:dyDescent="0.25">
      <c r="B14" s="11">
        <v>2021</v>
      </c>
      <c r="C14" s="12">
        <v>807981.54</v>
      </c>
      <c r="D14" s="12">
        <v>0</v>
      </c>
      <c r="E14" s="12">
        <v>11241695.029999999</v>
      </c>
      <c r="F14" s="12">
        <v>180542.63</v>
      </c>
      <c r="G14" s="12">
        <v>1347.49</v>
      </c>
      <c r="H14" s="12">
        <v>1.54</v>
      </c>
      <c r="I14" s="12">
        <v>56305</v>
      </c>
      <c r="J14" s="12">
        <v>1644274.2785100001</v>
      </c>
      <c r="K14" s="12">
        <v>741561.05999999994</v>
      </c>
      <c r="L14" s="12">
        <v>397516.5</v>
      </c>
      <c r="M14" s="12">
        <v>-28957.808509999886</v>
      </c>
      <c r="N14" s="13">
        <f t="shared" si="0"/>
        <v>15042267.260000002</v>
      </c>
    </row>
    <row r="15" spans="2:16" ht="12" thickBot="1" x14ac:dyDescent="0.25">
      <c r="B15" s="14" t="s">
        <v>13</v>
      </c>
      <c r="C15" s="15">
        <f>SUM(C5:C14)</f>
        <v>221292065.90000001</v>
      </c>
      <c r="D15" s="16">
        <f t="shared" ref="D15:N15" si="1">SUM(D5:D14)</f>
        <v>16831180.059999999</v>
      </c>
      <c r="E15" s="23">
        <f t="shared" si="1"/>
        <v>400507856.54999995</v>
      </c>
      <c r="F15" s="17">
        <f t="shared" si="1"/>
        <v>8113072.4799999995</v>
      </c>
      <c r="G15" s="18">
        <f t="shared" si="1"/>
        <v>6275453.4700000007</v>
      </c>
      <c r="H15" s="19">
        <f t="shared" si="1"/>
        <v>2663348.0900000003</v>
      </c>
      <c r="I15" s="20">
        <f t="shared" si="1"/>
        <v>4455068.01</v>
      </c>
      <c r="J15" s="24">
        <f t="shared" si="1"/>
        <v>78730238.51475127</v>
      </c>
      <c r="K15" s="24">
        <f t="shared" si="1"/>
        <v>14485928.439011266</v>
      </c>
      <c r="L15" s="24">
        <f t="shared" si="1"/>
        <v>12802098.64208563</v>
      </c>
      <c r="M15" s="21">
        <f t="shared" si="1"/>
        <v>2094644.8632400231</v>
      </c>
      <c r="N15" s="21">
        <f t="shared" si="1"/>
        <v>768250955.01908815</v>
      </c>
    </row>
    <row r="17" spans="2:14" ht="12" thickBot="1" x14ac:dyDescent="0.25">
      <c r="B17" s="1" t="s">
        <v>15</v>
      </c>
    </row>
    <row r="18" spans="2:14" ht="34.5" thickBot="1" x14ac:dyDescent="0.25">
      <c r="B18" s="2" t="s">
        <v>0</v>
      </c>
      <c r="C18" s="3" t="s">
        <v>1</v>
      </c>
      <c r="D18" s="3" t="s">
        <v>2</v>
      </c>
      <c r="E18" s="3" t="s">
        <v>3</v>
      </c>
      <c r="F18" s="3" t="s">
        <v>4</v>
      </c>
      <c r="G18" s="3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5" t="s">
        <v>11</v>
      </c>
      <c r="N18" s="6" t="s">
        <v>12</v>
      </c>
    </row>
    <row r="19" spans="2:14" x14ac:dyDescent="0.2">
      <c r="B19" s="8">
        <v>2012</v>
      </c>
      <c r="C19" s="9">
        <f>+C5-C33</f>
        <v>0</v>
      </c>
      <c r="D19" s="9">
        <f t="shared" ref="D19:M19" si="2">+D5-D33</f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9">
        <f t="shared" si="2"/>
        <v>0</v>
      </c>
      <c r="I19" s="9">
        <f t="shared" si="2"/>
        <v>0</v>
      </c>
      <c r="J19" s="9">
        <f>+J5-J33</f>
        <v>8534763.9545454532</v>
      </c>
      <c r="K19" s="9">
        <f t="shared" si="2"/>
        <v>917856.54724339175</v>
      </c>
      <c r="L19" s="9">
        <f t="shared" si="2"/>
        <v>1464774.3785635487</v>
      </c>
      <c r="M19" s="9">
        <f t="shared" si="2"/>
        <v>0</v>
      </c>
      <c r="N19" s="10">
        <f>SUM(C19:M19)</f>
        <v>10917394.880352395</v>
      </c>
    </row>
    <row r="20" spans="2:14" x14ac:dyDescent="0.2">
      <c r="B20" s="11">
        <v>2013</v>
      </c>
      <c r="C20" s="12">
        <f t="shared" ref="C20:M28" si="3">+C6-C34</f>
        <v>0</v>
      </c>
      <c r="D20" s="12">
        <f t="shared" si="3"/>
        <v>0</v>
      </c>
      <c r="E20" s="12">
        <f t="shared" si="3"/>
        <v>0</v>
      </c>
      <c r="F20" s="12">
        <f t="shared" si="3"/>
        <v>0</v>
      </c>
      <c r="G20" s="12">
        <f t="shared" si="3"/>
        <v>0</v>
      </c>
      <c r="H20" s="12">
        <f t="shared" si="3"/>
        <v>0</v>
      </c>
      <c r="I20" s="12">
        <f t="shared" si="3"/>
        <v>0</v>
      </c>
      <c r="J20" s="12">
        <f t="shared" si="3"/>
        <v>1428181.5256348187</v>
      </c>
      <c r="K20" s="12">
        <f t="shared" si="3"/>
        <v>971319.17048934952</v>
      </c>
      <c r="L20" s="12">
        <f t="shared" si="3"/>
        <v>1327057.4886050837</v>
      </c>
      <c r="M20" s="12">
        <f t="shared" si="3"/>
        <v>0</v>
      </c>
      <c r="N20" s="13">
        <f t="shared" ref="N20:N28" si="4">SUM(C20:M20)</f>
        <v>3726558.184729252</v>
      </c>
    </row>
    <row r="21" spans="2:14" x14ac:dyDescent="0.2">
      <c r="B21" s="11">
        <v>2014</v>
      </c>
      <c r="C21" s="12">
        <f t="shared" si="3"/>
        <v>0</v>
      </c>
      <c r="D21" s="12">
        <f t="shared" si="3"/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0</v>
      </c>
      <c r="I21" s="12">
        <f t="shared" si="3"/>
        <v>0</v>
      </c>
      <c r="J21" s="12">
        <f t="shared" si="3"/>
        <v>0</v>
      </c>
      <c r="K21" s="12">
        <f t="shared" si="3"/>
        <v>358694.62400652515</v>
      </c>
      <c r="L21" s="12">
        <f t="shared" si="3"/>
        <v>0</v>
      </c>
      <c r="M21" s="12">
        <f t="shared" si="3"/>
        <v>0</v>
      </c>
      <c r="N21" s="13">
        <f t="shared" si="4"/>
        <v>358694.62400652515</v>
      </c>
    </row>
    <row r="22" spans="2:14" x14ac:dyDescent="0.2">
      <c r="B22" s="11">
        <v>2015</v>
      </c>
      <c r="C22" s="12">
        <f t="shared" si="3"/>
        <v>0</v>
      </c>
      <c r="D22" s="12">
        <f t="shared" si="3"/>
        <v>0</v>
      </c>
      <c r="E22" s="12">
        <f t="shared" si="3"/>
        <v>0</v>
      </c>
      <c r="F22" s="12">
        <f t="shared" si="3"/>
        <v>0</v>
      </c>
      <c r="G22" s="12">
        <f t="shared" si="3"/>
        <v>0</v>
      </c>
      <c r="H22" s="12">
        <f t="shared" si="3"/>
        <v>0</v>
      </c>
      <c r="I22" s="12">
        <f t="shared" si="3"/>
        <v>0</v>
      </c>
      <c r="J22" s="12">
        <f t="shared" si="3"/>
        <v>0</v>
      </c>
      <c r="K22" s="12">
        <f t="shared" si="3"/>
        <v>0</v>
      </c>
      <c r="L22" s="12">
        <f t="shared" si="3"/>
        <v>0</v>
      </c>
      <c r="M22" s="12">
        <f t="shared" si="3"/>
        <v>0</v>
      </c>
      <c r="N22" s="13">
        <f t="shared" si="4"/>
        <v>0</v>
      </c>
    </row>
    <row r="23" spans="2:14" x14ac:dyDescent="0.2">
      <c r="B23" s="11">
        <v>2016</v>
      </c>
      <c r="C23" s="12">
        <f t="shared" si="3"/>
        <v>0</v>
      </c>
      <c r="D23" s="12">
        <f t="shared" si="3"/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3">
        <f t="shared" si="4"/>
        <v>0</v>
      </c>
    </row>
    <row r="24" spans="2:14" x14ac:dyDescent="0.2">
      <c r="B24" s="11">
        <v>2017</v>
      </c>
      <c r="C24" s="12">
        <f t="shared" si="3"/>
        <v>0</v>
      </c>
      <c r="D24" s="12">
        <f t="shared" si="3"/>
        <v>0</v>
      </c>
      <c r="E24" s="12">
        <f t="shared" si="3"/>
        <v>0</v>
      </c>
      <c r="F24" s="12">
        <f t="shared" si="3"/>
        <v>0</v>
      </c>
      <c r="G24" s="12">
        <f t="shared" si="3"/>
        <v>0</v>
      </c>
      <c r="H24" s="12">
        <f t="shared" si="3"/>
        <v>0</v>
      </c>
      <c r="I24" s="12">
        <f t="shared" si="3"/>
        <v>0</v>
      </c>
      <c r="J24" s="12">
        <f t="shared" si="3"/>
        <v>0</v>
      </c>
      <c r="K24" s="12">
        <f t="shared" si="3"/>
        <v>0</v>
      </c>
      <c r="L24" s="12">
        <f t="shared" si="3"/>
        <v>0</v>
      </c>
      <c r="M24" s="12">
        <f t="shared" si="3"/>
        <v>0</v>
      </c>
      <c r="N24" s="13">
        <f t="shared" si="4"/>
        <v>0</v>
      </c>
    </row>
    <row r="25" spans="2:14" x14ac:dyDescent="0.2">
      <c r="B25" s="11">
        <v>2018</v>
      </c>
      <c r="C25" s="12">
        <f t="shared" si="3"/>
        <v>0</v>
      </c>
      <c r="D25" s="12">
        <f t="shared" si="3"/>
        <v>0</v>
      </c>
      <c r="E25" s="12">
        <f t="shared" si="3"/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2">
        <f t="shared" si="3"/>
        <v>0</v>
      </c>
      <c r="J25" s="12">
        <f t="shared" si="3"/>
        <v>0</v>
      </c>
      <c r="K25" s="12">
        <f t="shared" si="3"/>
        <v>0</v>
      </c>
      <c r="L25" s="12">
        <f t="shared" si="3"/>
        <v>0</v>
      </c>
      <c r="M25" s="12">
        <f t="shared" si="3"/>
        <v>0</v>
      </c>
      <c r="N25" s="13">
        <f t="shared" si="4"/>
        <v>0</v>
      </c>
    </row>
    <row r="26" spans="2:14" x14ac:dyDescent="0.2">
      <c r="B26" s="11">
        <v>2019</v>
      </c>
      <c r="C26" s="12">
        <f t="shared" si="3"/>
        <v>0</v>
      </c>
      <c r="D26" s="12">
        <f t="shared" si="3"/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2">
        <f t="shared" si="3"/>
        <v>0</v>
      </c>
      <c r="N26" s="13">
        <f t="shared" si="4"/>
        <v>0</v>
      </c>
    </row>
    <row r="27" spans="2:14" x14ac:dyDescent="0.2">
      <c r="B27" s="11">
        <v>2020</v>
      </c>
      <c r="C27" s="12">
        <f t="shared" si="3"/>
        <v>0</v>
      </c>
      <c r="D27" s="12">
        <f t="shared" si="3"/>
        <v>0</v>
      </c>
      <c r="E27" s="12">
        <f t="shared" si="3"/>
        <v>0</v>
      </c>
      <c r="F27" s="12">
        <f t="shared" si="3"/>
        <v>0</v>
      </c>
      <c r="G27" s="12">
        <f t="shared" si="3"/>
        <v>0</v>
      </c>
      <c r="H27" s="12">
        <f t="shared" si="3"/>
        <v>0</v>
      </c>
      <c r="I27" s="12">
        <f t="shared" si="3"/>
        <v>0</v>
      </c>
      <c r="J27" s="12">
        <f t="shared" si="3"/>
        <v>0</v>
      </c>
      <c r="K27" s="12">
        <f t="shared" si="3"/>
        <v>0</v>
      </c>
      <c r="L27" s="12">
        <f t="shared" si="3"/>
        <v>0</v>
      </c>
      <c r="M27" s="12">
        <f t="shared" si="3"/>
        <v>0</v>
      </c>
      <c r="N27" s="13">
        <f t="shared" si="4"/>
        <v>0</v>
      </c>
    </row>
    <row r="28" spans="2:14" ht="12" thickBot="1" x14ac:dyDescent="0.25">
      <c r="B28" s="11">
        <v>2021</v>
      </c>
      <c r="C28" s="12">
        <f t="shared" si="3"/>
        <v>0</v>
      </c>
      <c r="D28" s="12">
        <f t="shared" si="3"/>
        <v>0</v>
      </c>
      <c r="E28" s="12">
        <f t="shared" si="3"/>
        <v>0</v>
      </c>
      <c r="F28" s="12">
        <f t="shared" si="3"/>
        <v>0</v>
      </c>
      <c r="G28" s="12">
        <f t="shared" si="3"/>
        <v>0</v>
      </c>
      <c r="H28" s="12">
        <f t="shared" si="3"/>
        <v>0</v>
      </c>
      <c r="I28" s="12">
        <f t="shared" si="3"/>
        <v>0</v>
      </c>
      <c r="J28" s="12">
        <f t="shared" si="3"/>
        <v>0</v>
      </c>
      <c r="K28" s="12">
        <f t="shared" si="3"/>
        <v>0</v>
      </c>
      <c r="L28" s="12">
        <f t="shared" si="3"/>
        <v>0</v>
      </c>
      <c r="M28" s="12">
        <f t="shared" si="3"/>
        <v>0</v>
      </c>
      <c r="N28" s="13">
        <f t="shared" si="4"/>
        <v>0</v>
      </c>
    </row>
    <row r="29" spans="2:14" ht="12" thickBot="1" x14ac:dyDescent="0.25">
      <c r="B29" s="14" t="s">
        <v>13</v>
      </c>
      <c r="C29" s="15">
        <f>SUM(C19:C28)</f>
        <v>0</v>
      </c>
      <c r="D29" s="16">
        <f t="shared" ref="D29:N29" si="5">SUM(D19:D28)</f>
        <v>0</v>
      </c>
      <c r="E29" s="23">
        <f t="shared" si="5"/>
        <v>0</v>
      </c>
      <c r="F29" s="17">
        <f t="shared" si="5"/>
        <v>0</v>
      </c>
      <c r="G29" s="18">
        <f t="shared" si="5"/>
        <v>0</v>
      </c>
      <c r="H29" s="19">
        <f t="shared" si="5"/>
        <v>0</v>
      </c>
      <c r="I29" s="20">
        <f t="shared" si="5"/>
        <v>0</v>
      </c>
      <c r="J29" s="24">
        <f t="shared" si="5"/>
        <v>9962945.480180271</v>
      </c>
      <c r="K29" s="24">
        <f t="shared" si="5"/>
        <v>2247870.3417392662</v>
      </c>
      <c r="L29" s="24">
        <f t="shared" si="5"/>
        <v>2791831.8671686323</v>
      </c>
      <c r="M29" s="21">
        <f t="shared" si="5"/>
        <v>0</v>
      </c>
      <c r="N29" s="21">
        <f t="shared" si="5"/>
        <v>15002647.689088171</v>
      </c>
    </row>
    <row r="32" spans="2:14" ht="34.5" hidden="1" outlineLevel="1" thickBot="1" x14ac:dyDescent="0.25">
      <c r="B32" s="2" t="s">
        <v>0</v>
      </c>
      <c r="C32" s="3" t="s">
        <v>1</v>
      </c>
      <c r="D32" s="3" t="s">
        <v>2</v>
      </c>
      <c r="E32" s="3" t="s">
        <v>3</v>
      </c>
      <c r="F32" s="3" t="s">
        <v>4</v>
      </c>
      <c r="G32" s="3" t="s">
        <v>5</v>
      </c>
      <c r="H32" s="4" t="s">
        <v>6</v>
      </c>
      <c r="I32" s="4" t="s">
        <v>7</v>
      </c>
      <c r="J32" s="4" t="s">
        <v>8</v>
      </c>
      <c r="K32" s="4" t="s">
        <v>9</v>
      </c>
      <c r="L32" s="4" t="s">
        <v>10</v>
      </c>
      <c r="M32" s="5" t="s">
        <v>11</v>
      </c>
      <c r="N32" s="6" t="s">
        <v>12</v>
      </c>
    </row>
    <row r="33" spans="2:14" hidden="1" outlineLevel="1" x14ac:dyDescent="0.2">
      <c r="B33" s="8">
        <v>2012</v>
      </c>
      <c r="C33" s="9">
        <v>30525771.18</v>
      </c>
      <c r="D33" s="9">
        <v>1164440.1599999999</v>
      </c>
      <c r="E33" s="9">
        <v>29672895.02</v>
      </c>
      <c r="F33" s="9">
        <v>0</v>
      </c>
      <c r="G33" s="9">
        <v>142063.82</v>
      </c>
      <c r="H33" s="9">
        <v>47633.25</v>
      </c>
      <c r="I33" s="9">
        <v>33550</v>
      </c>
      <c r="J33" s="9">
        <v>0</v>
      </c>
      <c r="K33" s="9">
        <v>0</v>
      </c>
      <c r="L33" s="9">
        <v>0</v>
      </c>
      <c r="M33" s="9">
        <v>95338.759999997914</v>
      </c>
      <c r="N33" s="10">
        <f t="shared" ref="N33:N42" si="6">SUM(C33:M33)</f>
        <v>61681692.189999998</v>
      </c>
    </row>
    <row r="34" spans="2:14" hidden="1" outlineLevel="1" x14ac:dyDescent="0.2">
      <c r="B34" s="11">
        <v>2013</v>
      </c>
      <c r="C34" s="12">
        <v>25502411.18</v>
      </c>
      <c r="D34" s="12">
        <v>1287695.49</v>
      </c>
      <c r="E34" s="12">
        <v>34314909.68</v>
      </c>
      <c r="F34" s="12">
        <v>0</v>
      </c>
      <c r="G34" s="12">
        <v>229925.7</v>
      </c>
      <c r="H34" s="12">
        <v>80.25</v>
      </c>
      <c r="I34" s="12">
        <v>150.01</v>
      </c>
      <c r="J34" s="12">
        <v>7397583.7925469996</v>
      </c>
      <c r="K34" s="12">
        <v>0</v>
      </c>
      <c r="L34" s="12">
        <v>47014.643045999997</v>
      </c>
      <c r="M34" s="12">
        <v>46719.014407017268</v>
      </c>
      <c r="N34" s="13">
        <f t="shared" si="6"/>
        <v>68826489.76000002</v>
      </c>
    </row>
    <row r="35" spans="2:14" hidden="1" outlineLevel="1" x14ac:dyDescent="0.2">
      <c r="B35" s="11">
        <v>2014</v>
      </c>
      <c r="C35" s="12">
        <v>25406589.210000001</v>
      </c>
      <c r="D35" s="12">
        <v>2695798.22</v>
      </c>
      <c r="E35" s="12">
        <v>42931442.539999999</v>
      </c>
      <c r="F35" s="12">
        <v>0</v>
      </c>
      <c r="G35" s="12">
        <v>75705.320000000007</v>
      </c>
      <c r="H35" s="12">
        <v>25.06</v>
      </c>
      <c r="I35" s="12">
        <v>125</v>
      </c>
      <c r="J35" s="12">
        <v>8340964.7013360001</v>
      </c>
      <c r="K35" s="12">
        <v>1178202.7272719999</v>
      </c>
      <c r="L35" s="12">
        <v>1583578.353079</v>
      </c>
      <c r="M35" s="12">
        <v>525689.35831299797</v>
      </c>
      <c r="N35" s="13">
        <f t="shared" si="6"/>
        <v>82738120.489999995</v>
      </c>
    </row>
    <row r="36" spans="2:14" hidden="1" outlineLevel="1" x14ac:dyDescent="0.2">
      <c r="B36" s="11">
        <v>2015</v>
      </c>
      <c r="C36" s="12">
        <v>26736560.610000003</v>
      </c>
      <c r="D36" s="12">
        <v>2786091.99</v>
      </c>
      <c r="E36" s="12">
        <v>46673597.289999999</v>
      </c>
      <c r="F36" s="12">
        <v>0</v>
      </c>
      <c r="G36" s="12">
        <v>376000.34</v>
      </c>
      <c r="H36" s="12">
        <v>2.5499999999999998</v>
      </c>
      <c r="I36" s="12">
        <v>1094260</v>
      </c>
      <c r="J36" s="12">
        <v>8783508.084361</v>
      </c>
      <c r="K36" s="12">
        <v>2084210.5</v>
      </c>
      <c r="L36" s="12">
        <v>1736001.9987919999</v>
      </c>
      <c r="M36" s="12">
        <v>318078.89684700221</v>
      </c>
      <c r="N36" s="13">
        <f t="shared" si="6"/>
        <v>90588312.25999999</v>
      </c>
    </row>
    <row r="37" spans="2:14" hidden="1" outlineLevel="1" x14ac:dyDescent="0.2">
      <c r="B37" s="11">
        <v>2016</v>
      </c>
      <c r="C37" s="12">
        <v>25956500.859999999</v>
      </c>
      <c r="D37" s="12">
        <v>2985649.78</v>
      </c>
      <c r="E37" s="12">
        <v>45995690.539999999</v>
      </c>
      <c r="F37" s="12">
        <v>0</v>
      </c>
      <c r="G37" s="12">
        <v>1464424.15</v>
      </c>
      <c r="H37" s="12">
        <v>455429.75</v>
      </c>
      <c r="I37" s="12">
        <v>863121</v>
      </c>
      <c r="J37" s="12">
        <v>8894715.4003599994</v>
      </c>
      <c r="K37" s="12">
        <v>2159513.44</v>
      </c>
      <c r="L37" s="12">
        <v>1570040.52</v>
      </c>
      <c r="M37" s="12">
        <v>443064.28964000754</v>
      </c>
      <c r="N37" s="13">
        <f t="shared" si="6"/>
        <v>90788149.730000019</v>
      </c>
    </row>
    <row r="38" spans="2:14" hidden="1" outlineLevel="1" x14ac:dyDescent="0.2">
      <c r="B38" s="11">
        <v>2017</v>
      </c>
      <c r="C38" s="12">
        <v>23675544.199999999</v>
      </c>
      <c r="D38" s="12">
        <v>2552947.17</v>
      </c>
      <c r="E38" s="12">
        <v>52265557.539999999</v>
      </c>
      <c r="F38" s="12">
        <v>272273.09000000003</v>
      </c>
      <c r="G38" s="12">
        <v>1504659.17</v>
      </c>
      <c r="H38" s="12">
        <v>1019787.49</v>
      </c>
      <c r="I38" s="12">
        <v>788075</v>
      </c>
      <c r="J38" s="12">
        <v>8296928.216298</v>
      </c>
      <c r="K38" s="12">
        <v>1388095</v>
      </c>
      <c r="L38" s="12">
        <v>1535895.5999999999</v>
      </c>
      <c r="M38" s="12">
        <v>292183.05370200239</v>
      </c>
      <c r="N38" s="13">
        <f t="shared" si="6"/>
        <v>93591945.529999986</v>
      </c>
    </row>
    <row r="39" spans="2:14" hidden="1" outlineLevel="1" x14ac:dyDescent="0.2">
      <c r="B39" s="11">
        <v>2018</v>
      </c>
      <c r="C39" s="12">
        <v>23406932.77</v>
      </c>
      <c r="D39" s="12">
        <v>1427485</v>
      </c>
      <c r="E39" s="12">
        <v>51929701.829999998</v>
      </c>
      <c r="F39" s="12">
        <v>2737767.79</v>
      </c>
      <c r="G39" s="12">
        <v>1176514.08</v>
      </c>
      <c r="H39" s="12">
        <v>623102.80000000005</v>
      </c>
      <c r="I39" s="12">
        <v>651875</v>
      </c>
      <c r="J39" s="12">
        <v>8807956.3556540012</v>
      </c>
      <c r="K39" s="12">
        <v>1871801.6500000001</v>
      </c>
      <c r="L39" s="12">
        <v>1081234.1000000001</v>
      </c>
      <c r="M39" s="12">
        <v>255281.90434598178</v>
      </c>
      <c r="N39" s="13">
        <f t="shared" si="6"/>
        <v>93969653.279999971</v>
      </c>
    </row>
    <row r="40" spans="2:14" hidden="1" outlineLevel="1" x14ac:dyDescent="0.2">
      <c r="B40" s="11">
        <v>2019</v>
      </c>
      <c r="C40" s="12">
        <v>23399562.489999998</v>
      </c>
      <c r="D40" s="12">
        <v>1125731.94</v>
      </c>
      <c r="E40" s="12">
        <v>47654274.560000002</v>
      </c>
      <c r="F40" s="12">
        <v>2911867.49</v>
      </c>
      <c r="G40" s="12">
        <v>418367.21</v>
      </c>
      <c r="H40" s="12">
        <v>336255.65</v>
      </c>
      <c r="I40" s="12">
        <v>549025</v>
      </c>
      <c r="J40" s="12">
        <v>9814018.5779170003</v>
      </c>
      <c r="K40" s="12">
        <v>1622207.6199999999</v>
      </c>
      <c r="L40" s="12">
        <v>1358706.52</v>
      </c>
      <c r="M40" s="12">
        <v>64246.002083014697</v>
      </c>
      <c r="N40" s="13">
        <f t="shared" si="6"/>
        <v>89254263.060000017</v>
      </c>
    </row>
    <row r="41" spans="2:14" hidden="1" outlineLevel="1" x14ac:dyDescent="0.2">
      <c r="B41" s="11">
        <v>2020</v>
      </c>
      <c r="C41" s="12">
        <v>15874211.859999999</v>
      </c>
      <c r="D41" s="12">
        <v>805340.31</v>
      </c>
      <c r="E41" s="12">
        <v>37828092.520000003</v>
      </c>
      <c r="F41" s="12">
        <v>2010621.48</v>
      </c>
      <c r="G41" s="12">
        <v>886446.19</v>
      </c>
      <c r="H41" s="12">
        <v>181029.75</v>
      </c>
      <c r="I41" s="12">
        <v>418582</v>
      </c>
      <c r="J41" s="12">
        <v>6787343.6275880001</v>
      </c>
      <c r="K41" s="12">
        <v>1192466.1000000001</v>
      </c>
      <c r="L41" s="12">
        <v>700278.54</v>
      </c>
      <c r="M41" s="12">
        <v>83001.392412001267</v>
      </c>
      <c r="N41" s="13">
        <f t="shared" si="6"/>
        <v>66767413.770000003</v>
      </c>
    </row>
    <row r="42" spans="2:14" ht="12" hidden="1" outlineLevel="1" thickBot="1" x14ac:dyDescent="0.25">
      <c r="B42" s="11">
        <v>2021</v>
      </c>
      <c r="C42" s="12">
        <v>807981.54</v>
      </c>
      <c r="D42" s="12">
        <v>0</v>
      </c>
      <c r="E42" s="12">
        <v>11241695.029999999</v>
      </c>
      <c r="F42" s="12">
        <v>180542.63</v>
      </c>
      <c r="G42" s="12">
        <v>1347.49</v>
      </c>
      <c r="H42" s="12">
        <v>1.54</v>
      </c>
      <c r="I42" s="12">
        <v>56305</v>
      </c>
      <c r="J42" s="12">
        <v>1644274.2785100001</v>
      </c>
      <c r="K42" s="12">
        <v>741561.05999999994</v>
      </c>
      <c r="L42" s="12">
        <v>397516.5</v>
      </c>
      <c r="M42" s="12">
        <v>-28957.808509999886</v>
      </c>
      <c r="N42" s="13">
        <f t="shared" si="6"/>
        <v>15042267.260000002</v>
      </c>
    </row>
    <row r="43" spans="2:14" ht="12" hidden="1" outlineLevel="1" thickBot="1" x14ac:dyDescent="0.25">
      <c r="B43" s="14" t="s">
        <v>13</v>
      </c>
      <c r="C43" s="15">
        <f t="shared" ref="C43:N43" si="7">SUM(C33:C42)</f>
        <v>221292065.90000001</v>
      </c>
      <c r="D43" s="16">
        <f t="shared" si="7"/>
        <v>16831180.059999999</v>
      </c>
      <c r="E43" s="23">
        <f t="shared" si="7"/>
        <v>400507856.54999995</v>
      </c>
      <c r="F43" s="17">
        <f t="shared" si="7"/>
        <v>8113072.4799999995</v>
      </c>
      <c r="G43" s="18">
        <f t="shared" si="7"/>
        <v>6275453.4700000007</v>
      </c>
      <c r="H43" s="19">
        <f t="shared" si="7"/>
        <v>2663348.0900000003</v>
      </c>
      <c r="I43" s="20">
        <f t="shared" si="7"/>
        <v>4455068.01</v>
      </c>
      <c r="J43" s="24">
        <f t="shared" si="7"/>
        <v>68767293.034571007</v>
      </c>
      <c r="K43" s="24">
        <f t="shared" si="7"/>
        <v>12238058.097271999</v>
      </c>
      <c r="L43" s="24">
        <f t="shared" si="7"/>
        <v>10010266.774916999</v>
      </c>
      <c r="M43" s="21">
        <f t="shared" si="7"/>
        <v>2094644.8632400231</v>
      </c>
      <c r="N43" s="21">
        <f t="shared" si="7"/>
        <v>753248307.33000004</v>
      </c>
    </row>
    <row r="44" spans="2:14" hidden="1" outlineLevel="1" x14ac:dyDescent="0.2"/>
    <row r="45" spans="2:14" collapsed="1" x14ac:dyDescent="0.2"/>
  </sheetData>
  <pageMargins left="0.11811023622047245" right="0.31496062992125984" top="0.35433070866141736" bottom="0.74803149606299213" header="0.31496062992125984" footer="0.31496062992125984"/>
  <pageSetup paperSize="9" scale="88" orientation="landscape" verticalDpi="300" r:id="rId1"/>
  <ignoredErrors>
    <ignoredError sqref="N8:N14 N33:N4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831B90248A540B6D7402B812F83D7" ma:contentTypeVersion="11" ma:contentTypeDescription="Create a new document." ma:contentTypeScope="" ma:versionID="b84453e8f40ff1bc38d95d643eb89927">
  <xsd:schema xmlns:xsd="http://www.w3.org/2001/XMLSchema" xmlns:xs="http://www.w3.org/2001/XMLSchema" xmlns:p="http://schemas.microsoft.com/office/2006/metadata/properties" xmlns:ns1="2502e859-f0bf-4bcc-8c9f-128c9f9c82d2" xmlns:ns3="30211e61-8a7b-4fc1-a145-5e21de2cb23f" targetNamespace="http://schemas.microsoft.com/office/2006/metadata/properties" ma:root="true" ma:fieldsID="0f5a8274a582d6643c0b7fd495f62856" ns1:_="" ns3:_="">
    <xsd:import namespace="2502e859-f0bf-4bcc-8c9f-128c9f9c82d2"/>
    <xsd:import namespace="30211e61-8a7b-4fc1-a145-5e21de2cb23f"/>
    <xsd:element name="properties">
      <xsd:complexType>
        <xsd:sequence>
          <xsd:element name="documentManagement">
            <xsd:complexType>
              <xsd:all>
                <xsd:element ref="ns1:Docu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2e859-f0bf-4bcc-8c9f-128c9f9c82d2" elementFormDefault="qualified">
    <xsd:import namespace="http://schemas.microsoft.com/office/2006/documentManagement/types"/>
    <xsd:import namespace="http://schemas.microsoft.com/office/infopath/2007/PartnerControls"/>
    <xsd:element name="Document" ma:index="0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11e61-8a7b-4fc1-a145-5e21de2cb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 xmlns="2502e859-f0bf-4bcc-8c9f-128c9f9c82d2">
      <Url xsi:nil="true"/>
      <Description xsi:nil="true"/>
    </Document>
  </documentManagement>
</p:properties>
</file>

<file path=customXml/itemProps1.xml><?xml version="1.0" encoding="utf-8"?>
<ds:datastoreItem xmlns:ds="http://schemas.openxmlformats.org/officeDocument/2006/customXml" ds:itemID="{5B98ED91-874A-4A1F-831F-CCFE2C2F9868}"/>
</file>

<file path=customXml/itemProps2.xml><?xml version="1.0" encoding="utf-8"?>
<ds:datastoreItem xmlns:ds="http://schemas.openxmlformats.org/officeDocument/2006/customXml" ds:itemID="{9F85446B-AA34-491F-95BF-9B3C4A618C1D}"/>
</file>

<file path=customXml/itemProps3.xml><?xml version="1.0" encoding="utf-8"?>
<ds:datastoreItem xmlns:ds="http://schemas.openxmlformats.org/officeDocument/2006/customXml" ds:itemID="{A9BD6BF3-BF03-40C6-ACE3-694BCF8D32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2021-08-09T05:37:19Z</dcterms:created>
  <dcterms:modified xsi:type="dcterms:W3CDTF">2021-08-09T05:37:34Z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0x010100BC8831B90248A540B6D7402B812F83D7</vt:lpwstr>
  </property>
</Properties>
</file>